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عبده\الملفات\اصدرات نهائية 2023\التقارير\رضا أصحاب المنشات 2025\"/>
    </mc:Choice>
  </mc:AlternateContent>
  <xr:revisionPtr revIDLastSave="0" documentId="13_ncr:1_{C9ADF12F-E6F9-4070-8327-90B97748F3D5}" xr6:coauthVersionLast="47" xr6:coauthVersionMax="47" xr10:uidLastSave="{00000000-0000-0000-0000-000000000000}"/>
  <bookViews>
    <workbookView xWindow="-120" yWindow="-120" windowWidth="20730" windowHeight="11040" xr2:uid="{34F89B56-A248-479B-A4BF-5927B7957531}"/>
  </bookViews>
  <sheets>
    <sheet name="Sheet1" sheetId="2" r:id="rId1"/>
  </sheets>
  <definedNames>
    <definedName name="_ftn1" localSheetId="0">Sheet1!#REF!</definedName>
    <definedName name="_ftnref1" localSheetId="0">Sheet1!#REF!</definedName>
    <definedName name="_Hlk87182054" localSheetId="0">Sheet1!#REF!</definedName>
    <definedName name="_Hlk87437490" localSheetId="0">Sheet1!#REF!</definedName>
    <definedName name="_Hlk88556889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1" i="2" l="1"/>
  <c r="D101" i="2"/>
  <c r="C101" i="2"/>
  <c r="B101" i="2"/>
  <c r="E99" i="2"/>
  <c r="D99" i="2"/>
  <c r="C99" i="2"/>
  <c r="B99" i="2"/>
  <c r="F100" i="2"/>
  <c r="E100" i="2"/>
  <c r="D100" i="2"/>
  <c r="C100" i="2"/>
  <c r="B100" i="2"/>
  <c r="F99" i="2"/>
  <c r="F101" i="2"/>
  <c r="F102" i="2"/>
  <c r="E102" i="2"/>
  <c r="D102" i="2"/>
  <c r="C102" i="2"/>
  <c r="B102" i="2"/>
  <c r="G78" i="2"/>
  <c r="G79" i="2"/>
  <c r="G80" i="2"/>
  <c r="G81" i="2"/>
  <c r="G77" i="2"/>
  <c r="E78" i="2"/>
  <c r="E79" i="2"/>
  <c r="E80" i="2"/>
  <c r="E81" i="2"/>
  <c r="E77" i="2"/>
  <c r="C78" i="2"/>
  <c r="C79" i="2"/>
  <c r="C80" i="2"/>
  <c r="C81" i="2"/>
  <c r="C77" i="2"/>
  <c r="B46" i="2"/>
  <c r="C44" i="2" s="1"/>
  <c r="B68" i="2"/>
  <c r="C67" i="2" s="1"/>
  <c r="B57" i="2"/>
  <c r="C55" i="2" s="1"/>
  <c r="B34" i="2"/>
  <c r="C32" i="2" s="1"/>
  <c r="B112" i="2"/>
  <c r="C111" i="2" s="1"/>
  <c r="B91" i="2"/>
  <c r="C89" i="2" s="1"/>
  <c r="B23" i="2"/>
  <c r="C21" i="2" s="1"/>
  <c r="C43" i="2" l="1"/>
  <c r="C45" i="2"/>
  <c r="C46" i="2"/>
  <c r="C110" i="2"/>
  <c r="C112" i="2" s="1"/>
  <c r="C90" i="2"/>
  <c r="C20" i="2"/>
  <c r="C22" i="2"/>
  <c r="C66" i="2"/>
  <c r="C68" i="2" s="1"/>
  <c r="C54" i="2"/>
  <c r="C56" i="2"/>
  <c r="C31" i="2"/>
  <c r="C33" i="2"/>
  <c r="C23" i="2" l="1"/>
  <c r="C91" i="2"/>
  <c r="C34" i="2"/>
  <c r="C57" i="2"/>
</calcChain>
</file>

<file path=xl/sharedStrings.xml><?xml version="1.0" encoding="utf-8"?>
<sst xmlns="http://schemas.openxmlformats.org/spreadsheetml/2006/main" count="120" uniqueCount="75">
  <si>
    <t>النسبة المئوية</t>
  </si>
  <si>
    <t>المجموع</t>
  </si>
  <si>
    <t>العدد</t>
  </si>
  <si>
    <t>جدول (1.2.2)</t>
  </si>
  <si>
    <t>جدول (2.2.2)</t>
  </si>
  <si>
    <t xml:space="preserve">العدد </t>
  </si>
  <si>
    <t>-  في حالة الإقتباس يرجى الإشارة إلى المطبوعة كالتالي:</t>
  </si>
  <si>
    <t>سياسة الخصوصية</t>
  </si>
  <si>
    <t>جدول (1.1.2)</t>
  </si>
  <si>
    <t>مستوى الرضا</t>
  </si>
  <si>
    <t>راضي</t>
  </si>
  <si>
    <t>غير راضي</t>
  </si>
  <si>
    <t>جدول (2.1.2)</t>
  </si>
  <si>
    <t>جدول (3.1.2)</t>
  </si>
  <si>
    <t xml:space="preserve">لم يستوفى </t>
  </si>
  <si>
    <t>استوفي</t>
  </si>
  <si>
    <t>النسبة</t>
  </si>
  <si>
    <t>الرضا عن الباحث الذى جمع البيانات</t>
  </si>
  <si>
    <t>لباقة الباحث عند تعامله/ تواصله</t>
  </si>
  <si>
    <t>سرعة رد الباحث على الاستفسارات والاحتياجات</t>
  </si>
  <si>
    <t>الرضا عن الباحث لتعريفه عن المسح واهميته</t>
  </si>
  <si>
    <t>الالتزام بمواعيد الزيارة المتفق عليه</t>
  </si>
  <si>
    <t>جدول (1.3.2)</t>
  </si>
  <si>
    <t>التعبئة بإرسال رابط إلكترونى</t>
  </si>
  <si>
    <t>جدول (2.3.2)</t>
  </si>
  <si>
    <t>ممتاز</t>
  </si>
  <si>
    <t>جيد</t>
  </si>
  <si>
    <t>اسئلة الاستمارة متاحة بلغة مفهومة</t>
  </si>
  <si>
    <t xml:space="preserve"> الاستمارة الإلكترونية صديقة للمستخدم (user friendly) من حيث سهولة الاستخدام والوضوح</t>
  </si>
  <si>
    <t>تتوفر الارشادات لتعبئة الاستمارة</t>
  </si>
  <si>
    <t xml:space="preserve">امكانية القيام بتعبئة الاستمارة دون مساعدة </t>
  </si>
  <si>
    <t>لايجوز نسخ أو استعمال أي جزء من هذا الكتاب من قبل أي شخص أو شركة أو جهة بأية وسيلة تصويرية أو الكترونية أو ميكانيكية بما في ذلك التسجيل الفوتغرافي و التسجيل على أقراص مقروءة أو بأية وسيلة نشر أخرى 
بما فيها حفظ المعلومات و استرجاعها دون الحصول على موافقة مسبقة صادرة من مركز عجمان للإحصاء ، حكومة عجمان ، دولة الإمارات العربية المتحدة .</t>
  </si>
  <si>
    <t xml:space="preserve">المصدر:مركز عجمان للإحصاء </t>
  </si>
  <si>
    <t>المصدر:مركز عجمان للإحصاء</t>
  </si>
  <si>
    <t>محايد</t>
  </si>
  <si>
    <t xml:space="preserve"> المقابلة الشخصة/الزيارة الميدانية </t>
  </si>
  <si>
    <t xml:space="preserve">[1] مجموع النسب قد لا يتطابق بسبب التقريب  </t>
  </si>
  <si>
    <t>جدول (3.3.2)</t>
  </si>
  <si>
    <t>هل كان هناك تأثير على الاقتصاد أو على استثماراتك خلال العامين الماضيين</t>
  </si>
  <si>
    <t>نعم</t>
  </si>
  <si>
    <t>لا</t>
  </si>
  <si>
    <t>جدول (1.4.2)</t>
  </si>
  <si>
    <t>مستوى الرضا العام</t>
  </si>
  <si>
    <t>جيد جداً</t>
  </si>
  <si>
    <t>ضعيف جداً</t>
  </si>
  <si>
    <t xml:space="preserve">ضعيف </t>
  </si>
  <si>
    <t>اخلاء المسؤولية</t>
  </si>
  <si>
    <t>سياسة النشر</t>
  </si>
  <si>
    <t>رخصة البيانات المفتوحة</t>
  </si>
  <si>
    <t>DISCLAIMER</t>
  </si>
  <si>
    <t>PUBLISHING POLICY</t>
  </si>
  <si>
    <t>PRIVACY POLICY</t>
  </si>
  <si>
    <t>OPEN DATA LICENSE</t>
  </si>
  <si>
    <t>الاستيفاء ذاتياً</t>
  </si>
  <si>
    <t>يظهر هذا السؤال فقط عن استيفاء الاستبيان عن طريق المقابلة الشخصية/الزيارة الميدانية</t>
  </si>
  <si>
    <t>تقييم استمارة المسح[1]</t>
  </si>
  <si>
    <t>يظهر هذا السؤال فقط عن استيفاء الاستبيان ذاتياً</t>
  </si>
  <si>
    <t>جميع الحقوق محفوظة – مركز الإحصاء ، حكومة عجمان.الإمارات العربية المتحدة @ 2024</t>
  </si>
  <si>
    <t xml:space="preserve">الرضاعن الوقت المستغرق فى تعبئة أسئلة مسح المنشآت الاقتصادية  في إمارة عجمان لعام 2025 </t>
  </si>
  <si>
    <t>جدول (4.1.2)</t>
  </si>
  <si>
    <t>إستيفاء أسئلة مسح المنشآت الاقتصادية ذاتياً في إمارة عجمان لعام 2025</t>
  </si>
  <si>
    <t>الرضاعن المسوح التي يجريها مركز عجمان للإحصاء في إمارة عجمان لعام 2025</t>
  </si>
  <si>
    <t>الرضا عن وضوح أسئلة مسح المنشآت الاقتصادية في إمارة عجمان لعام 2025</t>
  </si>
  <si>
    <t>الأسلوب المرغوب في تعبئة استمارة مسح المنشآت الاقتصادية في إمارة عجمان لعام 2025</t>
  </si>
  <si>
    <t xml:space="preserve">[1] الأسلوب المرغوب في تعبئة استمارة المسح </t>
  </si>
  <si>
    <t>تقرير مؤشر نسبة رضا أصحاب المنشآت عن المسح الاقتصادي 2025</t>
  </si>
  <si>
    <t xml:space="preserve">مركز عجمان للإحصاء   _ تقرير مؤشر نسبة رضا أصحاب المنشأت عن  المسح الاقتصادي 2025      </t>
  </si>
  <si>
    <t xml:space="preserve">الرضا عن أسئلة مسح المنشآت الاقتصادية في إمارة عجمان لعام 2025 </t>
  </si>
  <si>
    <t>[1] مجموع النسب قد لا يتطابق بسبب التقريب</t>
  </si>
  <si>
    <r>
      <t xml:space="preserve">الرضا عن الباحث الذي جمع البيانات في إمارة عجمان لعام 2025 </t>
    </r>
    <r>
      <rPr>
        <b/>
        <sz val="11"/>
        <color theme="1"/>
        <rFont val="Sakkal Majalla"/>
      </rPr>
      <t>1</t>
    </r>
  </si>
  <si>
    <t>[2] الرضا عن الباحث</t>
  </si>
  <si>
    <t>[1] يظهر هذا السؤال فقط عن استيفاء الاستبيان عن طريق المقابلة الشخصية/الزيارة الميدانية</t>
  </si>
  <si>
    <t>تقييم استمارة مسح المنشآت الاقتصادية في إمارة عجمان لعام 2025</t>
  </si>
  <si>
    <t>تقييم التأثير على النشاط الاقتصاد ي والاستثمارات خلال الأعوام2023-2024</t>
  </si>
  <si>
    <t xml:space="preserve">  الرضا العام لأصحاب المنشآت الاقتصادية عن المسح الاقتصادي في إمارة عجمان خلال الأعوام 2023-2025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</si>
</sst>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%0.0"/>
    <numFmt numFmtId="165" formatCode="%0"/>
    <numFmt numFmtId="166" formatCode="0.0%"/>
  </numFmts>
  <fonts count="17" x14ac:knownFonts="1">
    <font>
      <sz val="11"/>
      <color theme="1"/>
      <name val="Calibri"/>
      <family val="2"/>
      <scheme val="minor"/>
    </font>
    <font>
      <sz val="12"/>
      <color rgb="FFFFFFFF"/>
      <name val="Sakkal Majalla"/>
    </font>
    <font>
      <sz val="12"/>
      <color theme="1"/>
      <name val="Sakkal Majalla"/>
    </font>
    <font>
      <sz val="12"/>
      <color rgb="FF000000"/>
      <name val="Sakkal Majalla"/>
    </font>
    <font>
      <u/>
      <sz val="11"/>
      <color theme="10"/>
      <name val="Calibri"/>
      <family val="2"/>
      <scheme val="minor"/>
    </font>
    <font>
      <b/>
      <sz val="14"/>
      <color theme="1"/>
      <name val="Sakkal Majalla"/>
    </font>
    <font>
      <sz val="10"/>
      <color theme="1"/>
      <name val="Sakkal Majalla"/>
    </font>
    <font>
      <sz val="10"/>
      <color rgb="FF000000"/>
      <name val="Sakkal Majalla"/>
    </font>
    <font>
      <b/>
      <sz val="12"/>
      <color theme="1"/>
      <name val="Sakkal Majalla"/>
    </font>
    <font>
      <b/>
      <sz val="22"/>
      <color rgb="FF826228"/>
      <name val="Sakkal Majalla"/>
    </font>
    <font>
      <b/>
      <sz val="12"/>
      <color rgb="FFFFFFFF"/>
      <name val="Sakkal Majalla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2"/>
      <color theme="10"/>
      <name val="Sakkal Majalla"/>
    </font>
    <font>
      <u/>
      <sz val="10"/>
      <color theme="1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Sakkal Majalla"/>
    </font>
  </fonts>
  <fills count="4">
    <fill>
      <patternFill patternType="none"/>
    </fill>
    <fill>
      <patternFill patternType="gray125"/>
    </fill>
    <fill>
      <patternFill patternType="solid">
        <fgColor rgb="FF826228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9" fontId="12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vertical="top" wrapText="1" readingOrder="2"/>
    </xf>
    <xf numFmtId="0" fontId="6" fillId="0" borderId="0" xfId="0" applyFont="1" applyAlignment="1">
      <alignment horizontal="right" vertical="center" readingOrder="2"/>
    </xf>
    <xf numFmtId="0" fontId="1" fillId="2" borderId="1" xfId="0" applyFont="1" applyFill="1" applyBorder="1" applyAlignment="1">
      <alignment horizontal="center" vertical="center" wrapText="1" readingOrder="2"/>
    </xf>
    <xf numFmtId="0" fontId="7" fillId="0" borderId="0" xfId="0" applyFont="1" applyAlignment="1">
      <alignment horizontal="justify" vertical="center" readingOrder="2"/>
    </xf>
    <xf numFmtId="164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readingOrder="2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readingOrder="2"/>
    </xf>
    <xf numFmtId="164" fontId="3" fillId="0" borderId="1" xfId="0" applyNumberFormat="1" applyFont="1" applyBorder="1" applyAlignment="1">
      <alignment horizontal="center" vertical="center" readingOrder="2"/>
    </xf>
    <xf numFmtId="165" fontId="3" fillId="0" borderId="1" xfId="0" applyNumberFormat="1" applyFont="1" applyBorder="1" applyAlignment="1">
      <alignment horizontal="center" vertical="center" readingOrder="2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readingOrder="2"/>
    </xf>
    <xf numFmtId="164" fontId="3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readingOrder="2"/>
    </xf>
    <xf numFmtId="0" fontId="0" fillId="0" borderId="0" xfId="0" applyAlignment="1">
      <alignment horizontal="right"/>
    </xf>
    <xf numFmtId="0" fontId="2" fillId="0" borderId="0" xfId="0" quotePrefix="1" applyFont="1" applyAlignment="1">
      <alignment vertical="center" readingOrder="2"/>
    </xf>
    <xf numFmtId="0" fontId="10" fillId="2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vertical="center" wrapText="1" readingOrder="2"/>
    </xf>
    <xf numFmtId="0" fontId="11" fillId="0" borderId="0" xfId="0" applyFont="1"/>
    <xf numFmtId="0" fontId="2" fillId="0" borderId="0" xfId="0" applyFont="1" applyAlignment="1">
      <alignment horizontal="right" vertical="center" wrapText="1" readingOrder="2"/>
    </xf>
    <xf numFmtId="164" fontId="0" fillId="0" borderId="0" xfId="0" applyNumberFormat="1"/>
    <xf numFmtId="0" fontId="2" fillId="0" borderId="0" xfId="0" applyFont="1"/>
    <xf numFmtId="0" fontId="13" fillId="0" borderId="0" xfId="1" applyFont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5" fillId="0" borderId="0" xfId="0" applyFont="1"/>
    <xf numFmtId="0" fontId="0" fillId="0" borderId="0" xfId="0" applyAlignment="1">
      <alignment horizontal="left"/>
    </xf>
    <xf numFmtId="166" fontId="0" fillId="0" borderId="0" xfId="0" applyNumberFormat="1"/>
    <xf numFmtId="1" fontId="0" fillId="0" borderId="0" xfId="0" applyNumberFormat="1"/>
    <xf numFmtId="9" fontId="0" fillId="0" borderId="0" xfId="2" applyFont="1"/>
    <xf numFmtId="164" fontId="0" fillId="0" borderId="0" xfId="0" applyNumberFormat="1" applyAlignment="1">
      <alignment horizontal="left"/>
    </xf>
    <xf numFmtId="0" fontId="9" fillId="3" borderId="0" xfId="0" applyFont="1" applyFill="1" applyAlignment="1">
      <alignment horizontal="center" vertical="center" wrapText="1" readingOrder="2"/>
    </xf>
    <xf numFmtId="0" fontId="5" fillId="0" borderId="0" xfId="0" applyFont="1" applyAlignment="1">
      <alignment horizontal="center" vertical="center" readingOrder="2"/>
    </xf>
    <xf numFmtId="0" fontId="5" fillId="0" borderId="2" xfId="0" applyFont="1" applyBorder="1" applyAlignment="1">
      <alignment horizontal="center" vertical="center" readingOrder="2"/>
    </xf>
    <xf numFmtId="0" fontId="1" fillId="2" borderId="1" xfId="0" applyFont="1" applyFill="1" applyBorder="1" applyAlignment="1">
      <alignment horizontal="center" vertical="center" readingOrder="2"/>
    </xf>
    <xf numFmtId="0" fontId="1" fillId="2" borderId="1" xfId="0" applyFont="1" applyFill="1" applyBorder="1" applyAlignment="1">
      <alignment horizontal="center" vertical="center" wrapText="1" readingOrder="2"/>
    </xf>
    <xf numFmtId="0" fontId="2" fillId="0" borderId="0" xfId="0" quotePrefix="1" applyFont="1" applyAlignment="1">
      <alignment horizontal="right" vertical="center" readingOrder="2"/>
    </xf>
    <xf numFmtId="0" fontId="2" fillId="0" borderId="0" xfId="0" applyFont="1" applyAlignment="1">
      <alignment horizontal="right" vertical="top" wrapText="1" readingOrder="2"/>
    </xf>
    <xf numFmtId="0" fontId="8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wrapText="1" readingOrder="2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right" readingOrder="2"/>
    </xf>
  </cellXfs>
  <cellStyles count="3">
    <cellStyle name="Hyperlink" xfId="1" builtinId="8"/>
    <cellStyle name="Normal" xfId="0" builtinId="0"/>
    <cellStyle name="Percent" xfId="2" builtinId="5"/>
  </cellStyles>
  <dxfs count="0"/>
  <tableStyles count="1" defaultTableStyle="TableStyleMedium2" defaultPivotStyle="PivotStyleLight16">
    <tableStyle name="Invisible" pivot="0" table="0" count="0" xr9:uid="{8FA863BA-84F9-44A7-B8B7-9D8DD2A69F55}"/>
  </tableStyles>
  <colors>
    <mruColors>
      <color rgb="FFDDC18F"/>
      <color rgb="FF826228"/>
      <color rgb="FFE8D6B6"/>
      <color rgb="FFCEA65E"/>
      <color rgb="FFC3933D"/>
      <color rgb="FFBF90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1781175</xdr:colOff>
      <xdr:row>3</xdr:row>
      <xdr:rowOff>0</xdr:rowOff>
    </xdr:to>
    <xdr:pic>
      <xdr:nvPicPr>
        <xdr:cNvPr id="3" name="Picture 2" descr="Diagram&#10;&#10;Description automatically generated">
          <a:extLst>
            <a:ext uri="{FF2B5EF4-FFF2-40B4-BE49-F238E27FC236}">
              <a16:creationId xmlns:a16="http://schemas.microsoft.com/office/drawing/2014/main" id="{C958B4CA-B406-4124-B3E2-0D3B94142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2725125" y="0"/>
          <a:ext cx="1781175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cc.ajman.ae/en/node/38" TargetMode="External"/><Relationship Id="rId3" Type="http://schemas.openxmlformats.org/officeDocument/2006/relationships/hyperlink" Target="https://scc.ajman.ae/ar/node/37" TargetMode="External"/><Relationship Id="rId7" Type="http://schemas.openxmlformats.org/officeDocument/2006/relationships/hyperlink" Target="https://scc.ajman.ae/en/node/36" TargetMode="External"/><Relationship Id="rId2" Type="http://schemas.openxmlformats.org/officeDocument/2006/relationships/hyperlink" Target="https://scc.ajman.ae/ar/node/18" TargetMode="External"/><Relationship Id="rId1" Type="http://schemas.openxmlformats.org/officeDocument/2006/relationships/hyperlink" Target="https://scc.ajman.ae/ar/node/38" TargetMode="External"/><Relationship Id="rId6" Type="http://schemas.openxmlformats.org/officeDocument/2006/relationships/hyperlink" Target="https://scc.ajman.ae/en/node/18" TargetMode="External"/><Relationship Id="rId5" Type="http://schemas.openxmlformats.org/officeDocument/2006/relationships/hyperlink" Target="https://scc.ajman.ae/en/node/37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scc.ajman.ae/ar/node/36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9413D-9F71-4586-B8FC-C5F3F1FAC1A3}">
  <dimension ref="A5:L299"/>
  <sheetViews>
    <sheetView showGridLines="0" rightToLeft="1" tabSelected="1" zoomScaleNormal="100" workbookViewId="0">
      <selection activeCell="A124" sqref="A124"/>
    </sheetView>
  </sheetViews>
  <sheetFormatPr defaultRowHeight="15" x14ac:dyDescent="0.25"/>
  <cols>
    <col min="1" max="1" width="67.28515625" customWidth="1"/>
    <col min="2" max="2" width="17.5703125" customWidth="1"/>
    <col min="3" max="3" width="12.42578125" customWidth="1"/>
    <col min="4" max="4" width="10.28515625" customWidth="1"/>
    <col min="5" max="5" width="9.140625" customWidth="1"/>
    <col min="6" max="6" width="11.5703125" customWidth="1"/>
    <col min="7" max="7" width="11.140625" customWidth="1"/>
    <col min="8" max="8" width="19.42578125" bestFit="1" customWidth="1"/>
    <col min="9" max="9" width="8.85546875" customWidth="1"/>
    <col min="10" max="10" width="6.42578125" bestFit="1" customWidth="1"/>
  </cols>
  <sheetData>
    <row r="5" spans="1:12" ht="32.25" customHeight="1" x14ac:dyDescent="0.25">
      <c r="A5" s="34" t="s">
        <v>65</v>
      </c>
      <c r="B5" s="34"/>
      <c r="C5" s="34"/>
      <c r="D5" s="34"/>
      <c r="E5" s="34"/>
      <c r="F5" s="34"/>
      <c r="G5" s="21"/>
      <c r="H5" s="21"/>
      <c r="I5" s="21"/>
    </row>
    <row r="6" spans="1:12" ht="25.5" customHeight="1" x14ac:dyDescent="0.25">
      <c r="A6" s="41" t="s">
        <v>57</v>
      </c>
      <c r="B6" s="41"/>
      <c r="C6" s="41"/>
      <c r="D6" s="41"/>
      <c r="E6" s="41"/>
    </row>
    <row r="7" spans="1:12" ht="42" customHeight="1" x14ac:dyDescent="0.25">
      <c r="A7" s="40" t="s">
        <v>31</v>
      </c>
      <c r="B7" s="40"/>
      <c r="C7" s="40"/>
      <c r="D7" s="40"/>
      <c r="E7" s="40"/>
      <c r="F7" s="1"/>
      <c r="G7" s="1"/>
      <c r="H7" s="1"/>
      <c r="I7" s="1"/>
      <c r="J7" s="1"/>
    </row>
    <row r="8" spans="1:12" ht="18.75" x14ac:dyDescent="0.25">
      <c r="A8" s="39" t="s">
        <v>6</v>
      </c>
      <c r="B8" s="39"/>
      <c r="C8" s="39"/>
      <c r="D8" s="39"/>
      <c r="E8" s="39"/>
      <c r="F8" s="19"/>
    </row>
    <row r="9" spans="1:12" ht="18.75" x14ac:dyDescent="0.25">
      <c r="A9" s="42" t="s">
        <v>66</v>
      </c>
      <c r="B9" s="42"/>
      <c r="C9" s="42"/>
      <c r="D9" s="42"/>
      <c r="E9" s="42"/>
      <c r="F9" s="18"/>
    </row>
    <row r="10" spans="1:12" ht="18.75" x14ac:dyDescent="0.25">
      <c r="A10" s="23"/>
      <c r="B10" s="23"/>
      <c r="C10" s="23"/>
      <c r="D10" s="23"/>
      <c r="E10" s="23"/>
      <c r="F10" s="18"/>
    </row>
    <row r="11" spans="1:12" s="25" customFormat="1" ht="15" customHeight="1" x14ac:dyDescent="0.45">
      <c r="A11" s="26" t="s">
        <v>46</v>
      </c>
      <c r="B11" s="26" t="s">
        <v>47</v>
      </c>
      <c r="C11" s="26" t="s">
        <v>7</v>
      </c>
      <c r="D11" s="26" t="s">
        <v>48</v>
      </c>
    </row>
    <row r="12" spans="1:12" s="28" customFormat="1" ht="38.25" x14ac:dyDescent="0.2">
      <c r="A12" s="27" t="s">
        <v>49</v>
      </c>
      <c r="B12" s="27" t="s">
        <v>50</v>
      </c>
      <c r="C12" s="27" t="s">
        <v>51</v>
      </c>
      <c r="D12" s="27" t="s">
        <v>52</v>
      </c>
      <c r="E12" s="22"/>
      <c r="G12" s="22"/>
      <c r="H12" s="22"/>
      <c r="I12" s="22"/>
      <c r="J12" s="22"/>
      <c r="K12" s="22"/>
      <c r="L12" s="22"/>
    </row>
    <row r="17" spans="1:5" ht="21.75" x14ac:dyDescent="0.25">
      <c r="A17" s="35" t="s">
        <v>8</v>
      </c>
      <c r="B17" s="35"/>
      <c r="C17" s="35"/>
    </row>
    <row r="18" spans="1:5" ht="21.75" x14ac:dyDescent="0.25">
      <c r="A18" s="35" t="s">
        <v>61</v>
      </c>
      <c r="B18" s="35"/>
      <c r="C18" s="35"/>
    </row>
    <row r="19" spans="1:5" ht="18.75" x14ac:dyDescent="0.25">
      <c r="A19" s="3" t="s">
        <v>9</v>
      </c>
      <c r="B19" s="3" t="s">
        <v>2</v>
      </c>
      <c r="C19" s="3" t="s">
        <v>0</v>
      </c>
    </row>
    <row r="20" spans="1:5" ht="18.75" x14ac:dyDescent="0.25">
      <c r="A20" s="3" t="s">
        <v>10</v>
      </c>
      <c r="B20" s="14">
        <v>317</v>
      </c>
      <c r="C20" s="10">
        <f>B20/$B$23</f>
        <v>0.88547486033519551</v>
      </c>
      <c r="D20" s="29"/>
    </row>
    <row r="21" spans="1:5" ht="18.75" x14ac:dyDescent="0.25">
      <c r="A21" s="3" t="s">
        <v>34</v>
      </c>
      <c r="B21" s="9">
        <v>35</v>
      </c>
      <c r="C21" s="10">
        <f t="shared" ref="C21:C22" si="0">B21/$B$23</f>
        <v>9.7765363128491614E-2</v>
      </c>
      <c r="D21" s="29"/>
    </row>
    <row r="22" spans="1:5" ht="18.75" x14ac:dyDescent="0.25">
      <c r="A22" s="3" t="s">
        <v>11</v>
      </c>
      <c r="B22" s="9">
        <v>6</v>
      </c>
      <c r="C22" s="10">
        <f t="shared" si="0"/>
        <v>1.6759776536312849E-2</v>
      </c>
      <c r="D22" s="29"/>
    </row>
    <row r="23" spans="1:5" ht="18.75" x14ac:dyDescent="0.25">
      <c r="A23" s="3" t="s">
        <v>1</v>
      </c>
      <c r="B23" s="9">
        <f>SUM(B20:B22)</f>
        <v>358</v>
      </c>
      <c r="C23" s="11">
        <f>SUM(C20:C22)</f>
        <v>1</v>
      </c>
      <c r="E23" s="24"/>
    </row>
    <row r="24" spans="1:5" x14ac:dyDescent="0.25">
      <c r="A24" s="2" t="s">
        <v>32</v>
      </c>
      <c r="E24" s="24"/>
    </row>
    <row r="25" spans="1:5" x14ac:dyDescent="0.25">
      <c r="E25" s="24"/>
    </row>
    <row r="26" spans="1:5" x14ac:dyDescent="0.25">
      <c r="E26" s="24"/>
    </row>
    <row r="27" spans="1:5" x14ac:dyDescent="0.25">
      <c r="E27" s="24"/>
    </row>
    <row r="28" spans="1:5" ht="21.75" x14ac:dyDescent="0.25">
      <c r="A28" s="35" t="s">
        <v>12</v>
      </c>
      <c r="B28" s="35"/>
      <c r="C28" s="35"/>
      <c r="E28" s="24"/>
    </row>
    <row r="29" spans="1:5" ht="21.75" x14ac:dyDescent="0.25">
      <c r="A29" s="35" t="s">
        <v>62</v>
      </c>
      <c r="B29" s="35"/>
      <c r="C29" s="35"/>
      <c r="E29" s="24"/>
    </row>
    <row r="30" spans="1:5" ht="18.75" x14ac:dyDescent="0.25">
      <c r="A30" s="3" t="s">
        <v>9</v>
      </c>
      <c r="B30" s="3" t="s">
        <v>2</v>
      </c>
      <c r="C30" s="3" t="s">
        <v>0</v>
      </c>
      <c r="E30" s="24"/>
    </row>
    <row r="31" spans="1:5" ht="18.75" x14ac:dyDescent="0.25">
      <c r="A31" s="3" t="s">
        <v>10</v>
      </c>
      <c r="B31" s="12">
        <v>318</v>
      </c>
      <c r="C31" s="10">
        <f>B31/$B$34</f>
        <v>0.88826815642458101</v>
      </c>
      <c r="D31" s="29"/>
    </row>
    <row r="32" spans="1:5" ht="18.75" x14ac:dyDescent="0.25">
      <c r="A32" s="3" t="s">
        <v>34</v>
      </c>
      <c r="B32" s="13">
        <v>33</v>
      </c>
      <c r="C32" s="10">
        <f t="shared" ref="C32:C33" si="1">B32/$B$34</f>
        <v>9.217877094972067E-2</v>
      </c>
      <c r="D32" s="29"/>
    </row>
    <row r="33" spans="1:4" ht="18.75" x14ac:dyDescent="0.25">
      <c r="A33" s="3" t="s">
        <v>11</v>
      </c>
      <c r="B33" s="13">
        <v>7</v>
      </c>
      <c r="C33" s="10">
        <f t="shared" si="1"/>
        <v>1.9553072625698324E-2</v>
      </c>
      <c r="D33" s="29"/>
    </row>
    <row r="34" spans="1:4" ht="18.75" x14ac:dyDescent="0.25">
      <c r="A34" s="3" t="s">
        <v>1</v>
      </c>
      <c r="B34" s="9">
        <f>SUM(B31:B33)</f>
        <v>358</v>
      </c>
      <c r="C34" s="11">
        <f>SUM(C31:C33)</f>
        <v>1</v>
      </c>
    </row>
    <row r="35" spans="1:4" x14ac:dyDescent="0.25">
      <c r="A35" s="4" t="s">
        <v>33</v>
      </c>
    </row>
    <row r="36" spans="1:4" x14ac:dyDescent="0.25">
      <c r="A36" s="2" t="s">
        <v>36</v>
      </c>
    </row>
    <row r="37" spans="1:4" x14ac:dyDescent="0.25">
      <c r="A37" s="2"/>
    </row>
    <row r="38" spans="1:4" x14ac:dyDescent="0.25">
      <c r="A38" s="2"/>
    </row>
    <row r="39" spans="1:4" x14ac:dyDescent="0.25">
      <c r="A39" s="2"/>
    </row>
    <row r="40" spans="1:4" ht="21.75" x14ac:dyDescent="0.25">
      <c r="A40" s="35" t="s">
        <v>13</v>
      </c>
      <c r="B40" s="35"/>
      <c r="C40" s="35"/>
    </row>
    <row r="41" spans="1:4" ht="21.75" x14ac:dyDescent="0.25">
      <c r="A41" s="35" t="s">
        <v>67</v>
      </c>
      <c r="B41" s="35"/>
      <c r="C41" s="35"/>
    </row>
    <row r="42" spans="1:4" ht="18.75" x14ac:dyDescent="0.25">
      <c r="A42" s="3" t="s">
        <v>9</v>
      </c>
      <c r="B42" s="3" t="s">
        <v>2</v>
      </c>
      <c r="C42" s="3" t="s">
        <v>0</v>
      </c>
    </row>
    <row r="43" spans="1:4" ht="18.75" x14ac:dyDescent="0.25">
      <c r="A43" s="3" t="s">
        <v>10</v>
      </c>
      <c r="B43" s="12">
        <v>306</v>
      </c>
      <c r="C43" s="10">
        <f>B43/$B$46</f>
        <v>0.85474860335195535</v>
      </c>
    </row>
    <row r="44" spans="1:4" ht="18.75" x14ac:dyDescent="0.25">
      <c r="A44" s="3" t="s">
        <v>34</v>
      </c>
      <c r="B44" s="13">
        <v>46</v>
      </c>
      <c r="C44" s="10">
        <f t="shared" ref="C44:C45" si="2">B44/$B$46</f>
        <v>0.12849162011173185</v>
      </c>
    </row>
    <row r="45" spans="1:4" ht="18.75" x14ac:dyDescent="0.25">
      <c r="A45" s="3" t="s">
        <v>11</v>
      </c>
      <c r="B45" s="13">
        <v>6</v>
      </c>
      <c r="C45" s="10">
        <f t="shared" si="2"/>
        <v>1.6759776536312849E-2</v>
      </c>
    </row>
    <row r="46" spans="1:4" ht="18.75" x14ac:dyDescent="0.25">
      <c r="A46" s="3" t="s">
        <v>1</v>
      </c>
      <c r="B46" s="9">
        <f>SUM(B43:B45)</f>
        <v>358</v>
      </c>
      <c r="C46" s="11">
        <f>SUM(C43:C45)</f>
        <v>1</v>
      </c>
    </row>
    <row r="47" spans="1:4" x14ac:dyDescent="0.25">
      <c r="A47" s="4" t="s">
        <v>33</v>
      </c>
    </row>
    <row r="48" spans="1:4" x14ac:dyDescent="0.25">
      <c r="A48" s="2"/>
    </row>
    <row r="49" spans="1:3" x14ac:dyDescent="0.25">
      <c r="A49" s="2"/>
    </row>
    <row r="50" spans="1:3" x14ac:dyDescent="0.25">
      <c r="A50" s="2"/>
    </row>
    <row r="51" spans="1:3" ht="21.75" x14ac:dyDescent="0.25">
      <c r="A51" s="35" t="s">
        <v>59</v>
      </c>
      <c r="B51" s="35"/>
      <c r="C51" s="35"/>
    </row>
    <row r="52" spans="1:3" ht="21.75" x14ac:dyDescent="0.25">
      <c r="A52" s="35" t="s">
        <v>58</v>
      </c>
      <c r="B52" s="35"/>
      <c r="C52" s="35"/>
    </row>
    <row r="53" spans="1:3" ht="18.75" x14ac:dyDescent="0.25">
      <c r="A53" s="3" t="s">
        <v>9</v>
      </c>
      <c r="B53" s="3" t="s">
        <v>2</v>
      </c>
      <c r="C53" s="3" t="s">
        <v>0</v>
      </c>
    </row>
    <row r="54" spans="1:3" ht="18.75" x14ac:dyDescent="0.25">
      <c r="A54" s="3" t="s">
        <v>10</v>
      </c>
      <c r="B54" s="8">
        <v>297</v>
      </c>
      <c r="C54" s="5">
        <f>B54/$B$57</f>
        <v>0.82960893854748607</v>
      </c>
    </row>
    <row r="55" spans="1:3" ht="18.75" x14ac:dyDescent="0.25">
      <c r="A55" s="3" t="s">
        <v>34</v>
      </c>
      <c r="B55" s="8">
        <v>52</v>
      </c>
      <c r="C55" s="5">
        <f t="shared" ref="C55:C56" si="3">B55/$B$57</f>
        <v>0.14525139664804471</v>
      </c>
    </row>
    <row r="56" spans="1:3" ht="18.75" x14ac:dyDescent="0.25">
      <c r="A56" s="3" t="s">
        <v>11</v>
      </c>
      <c r="B56" s="9">
        <v>9</v>
      </c>
      <c r="C56" s="5">
        <f t="shared" si="3"/>
        <v>2.5139664804469275E-2</v>
      </c>
    </row>
    <row r="57" spans="1:3" ht="18.75" x14ac:dyDescent="0.25">
      <c r="A57" s="3" t="s">
        <v>1</v>
      </c>
      <c r="B57" s="9">
        <f>SUM(B54:B56)</f>
        <v>358</v>
      </c>
      <c r="C57" s="7">
        <f>SUM(C54:C56)</f>
        <v>1</v>
      </c>
    </row>
    <row r="58" spans="1:3" x14ac:dyDescent="0.25">
      <c r="A58" s="4" t="s">
        <v>33</v>
      </c>
    </row>
    <row r="63" spans="1:3" ht="18.75" customHeight="1" x14ac:dyDescent="0.25">
      <c r="A63" s="35" t="s">
        <v>3</v>
      </c>
      <c r="B63" s="35"/>
      <c r="C63" s="35"/>
    </row>
    <row r="64" spans="1:3" ht="18.75" customHeight="1" x14ac:dyDescent="0.25">
      <c r="A64" s="35" t="s">
        <v>60</v>
      </c>
      <c r="B64" s="35"/>
      <c r="C64" s="35"/>
    </row>
    <row r="65" spans="1:9" ht="18.75" x14ac:dyDescent="0.25">
      <c r="A65" s="3" t="s">
        <v>53</v>
      </c>
      <c r="B65" s="3" t="s">
        <v>2</v>
      </c>
      <c r="C65" s="3" t="s">
        <v>0</v>
      </c>
    </row>
    <row r="66" spans="1:9" ht="18.75" x14ac:dyDescent="0.25">
      <c r="A66" s="3" t="s">
        <v>14</v>
      </c>
      <c r="B66" s="9">
        <v>163</v>
      </c>
      <c r="C66" s="10">
        <f>B66/$B$68</f>
        <v>0.45530726256983239</v>
      </c>
    </row>
    <row r="67" spans="1:9" ht="18.75" x14ac:dyDescent="0.25">
      <c r="A67" s="3" t="s">
        <v>15</v>
      </c>
      <c r="B67" s="9">
        <v>195</v>
      </c>
      <c r="C67" s="10">
        <f>B67/$B$68</f>
        <v>0.54469273743016755</v>
      </c>
    </row>
    <row r="68" spans="1:9" ht="18.75" x14ac:dyDescent="0.25">
      <c r="A68" s="3" t="s">
        <v>1</v>
      </c>
      <c r="B68" s="9">
        <f>SUM(B66:B67)</f>
        <v>358</v>
      </c>
      <c r="C68" s="11">
        <f>SUM(C66:C67)</f>
        <v>1</v>
      </c>
    </row>
    <row r="69" spans="1:9" x14ac:dyDescent="0.25">
      <c r="A69" s="4" t="s">
        <v>33</v>
      </c>
    </row>
    <row r="70" spans="1:9" x14ac:dyDescent="0.25">
      <c r="C70" s="29"/>
    </row>
    <row r="71" spans="1:9" x14ac:dyDescent="0.25">
      <c r="C71" s="29"/>
    </row>
    <row r="73" spans="1:9" ht="21.75" x14ac:dyDescent="0.25">
      <c r="A73" s="35" t="s">
        <v>4</v>
      </c>
      <c r="B73" s="35"/>
      <c r="C73" s="35"/>
      <c r="D73" s="35"/>
      <c r="E73" s="35"/>
      <c r="F73" s="35"/>
      <c r="G73" s="35"/>
    </row>
    <row r="74" spans="1:9" ht="21.75" x14ac:dyDescent="0.25">
      <c r="A74" s="36" t="s">
        <v>69</v>
      </c>
      <c r="B74" s="36"/>
      <c r="C74" s="36"/>
      <c r="D74" s="36"/>
      <c r="E74" s="36"/>
      <c r="F74" s="36"/>
      <c r="G74" s="36"/>
    </row>
    <row r="75" spans="1:9" ht="18.75" x14ac:dyDescent="0.25">
      <c r="A75" s="43" t="s">
        <v>70</v>
      </c>
      <c r="B75" s="37" t="s">
        <v>10</v>
      </c>
      <c r="C75" s="37"/>
      <c r="D75" s="37" t="s">
        <v>34</v>
      </c>
      <c r="E75" s="37"/>
      <c r="F75" s="37" t="s">
        <v>11</v>
      </c>
      <c r="G75" s="37"/>
    </row>
    <row r="76" spans="1:9" ht="18.75" x14ac:dyDescent="0.25">
      <c r="A76" s="44"/>
      <c r="B76" s="17" t="s">
        <v>5</v>
      </c>
      <c r="C76" s="17" t="s">
        <v>16</v>
      </c>
      <c r="D76" s="17" t="s">
        <v>5</v>
      </c>
      <c r="E76" s="17" t="s">
        <v>16</v>
      </c>
      <c r="F76" s="17" t="s">
        <v>5</v>
      </c>
      <c r="G76" s="17" t="s">
        <v>16</v>
      </c>
    </row>
    <row r="77" spans="1:9" ht="18.75" x14ac:dyDescent="0.25">
      <c r="A77" s="16" t="s">
        <v>17</v>
      </c>
      <c r="B77" s="8">
        <v>161</v>
      </c>
      <c r="C77" s="5">
        <f>B77/163</f>
        <v>0.98773006134969321</v>
      </c>
      <c r="D77" s="8">
        <v>2</v>
      </c>
      <c r="E77" s="5">
        <f>D77/163</f>
        <v>1.2269938650306749E-2</v>
      </c>
      <c r="F77" s="8">
        <v>0</v>
      </c>
      <c r="G77" s="5">
        <f>F77/163</f>
        <v>0</v>
      </c>
      <c r="H77" s="31"/>
      <c r="I77" s="32"/>
    </row>
    <row r="78" spans="1:9" ht="18.75" x14ac:dyDescent="0.25">
      <c r="A78" s="16" t="s">
        <v>18</v>
      </c>
      <c r="B78" s="8">
        <v>160</v>
      </c>
      <c r="C78" s="5">
        <f t="shared" ref="C78:C81" si="4">B78/163</f>
        <v>0.98159509202453987</v>
      </c>
      <c r="D78" s="8">
        <v>3</v>
      </c>
      <c r="E78" s="5">
        <f t="shared" ref="E78:E81" si="5">D78/163</f>
        <v>1.8404907975460124E-2</v>
      </c>
      <c r="F78" s="8">
        <v>0</v>
      </c>
      <c r="G78" s="5">
        <f t="shared" ref="G78:G81" si="6">F78/163</f>
        <v>0</v>
      </c>
      <c r="H78" s="31"/>
      <c r="I78" s="32"/>
    </row>
    <row r="79" spans="1:9" ht="18.75" x14ac:dyDescent="0.25">
      <c r="A79" s="16" t="s">
        <v>19</v>
      </c>
      <c r="B79" s="8">
        <v>157</v>
      </c>
      <c r="C79" s="5">
        <f t="shared" si="4"/>
        <v>0.96319018404907975</v>
      </c>
      <c r="D79" s="8">
        <v>6</v>
      </c>
      <c r="E79" s="5">
        <f t="shared" si="5"/>
        <v>3.6809815950920248E-2</v>
      </c>
      <c r="F79" s="8">
        <v>0</v>
      </c>
      <c r="G79" s="5">
        <f t="shared" si="6"/>
        <v>0</v>
      </c>
      <c r="H79" s="31"/>
      <c r="I79" s="32"/>
    </row>
    <row r="80" spans="1:9" ht="18.75" x14ac:dyDescent="0.25">
      <c r="A80" s="16" t="s">
        <v>20</v>
      </c>
      <c r="B80" s="8">
        <v>159</v>
      </c>
      <c r="C80" s="5">
        <f t="shared" si="4"/>
        <v>0.97546012269938653</v>
      </c>
      <c r="D80" s="8">
        <v>4</v>
      </c>
      <c r="E80" s="5">
        <f t="shared" si="5"/>
        <v>2.4539877300613498E-2</v>
      </c>
      <c r="F80" s="8">
        <v>0</v>
      </c>
      <c r="G80" s="5">
        <f t="shared" si="6"/>
        <v>0</v>
      </c>
      <c r="H80" s="31"/>
      <c r="I80" s="32"/>
    </row>
    <row r="81" spans="1:9" ht="18.75" x14ac:dyDescent="0.25">
      <c r="A81" s="16" t="s">
        <v>21</v>
      </c>
      <c r="B81" s="8">
        <v>151</v>
      </c>
      <c r="C81" s="5">
        <f t="shared" si="4"/>
        <v>0.92638036809815949</v>
      </c>
      <c r="D81" s="8">
        <v>12</v>
      </c>
      <c r="E81" s="5">
        <f t="shared" si="5"/>
        <v>7.3619631901840496E-2</v>
      </c>
      <c r="F81" s="8">
        <v>0</v>
      </c>
      <c r="G81" s="5">
        <f t="shared" si="6"/>
        <v>0</v>
      </c>
      <c r="H81" s="31"/>
      <c r="I81" s="32"/>
    </row>
    <row r="82" spans="1:9" ht="18.75" x14ac:dyDescent="0.45">
      <c r="A82" s="4" t="s">
        <v>33</v>
      </c>
      <c r="C82" s="15"/>
      <c r="D82" s="15"/>
      <c r="E82" s="15"/>
    </row>
    <row r="83" spans="1:9" ht="16.5" x14ac:dyDescent="0.35">
      <c r="A83" s="45" t="s">
        <v>68</v>
      </c>
      <c r="C83" s="29"/>
      <c r="G83" s="24"/>
    </row>
    <row r="84" spans="1:9" ht="16.5" x14ac:dyDescent="0.35">
      <c r="A84" s="45" t="s">
        <v>71</v>
      </c>
      <c r="C84" s="29"/>
      <c r="G84" s="24"/>
    </row>
    <row r="85" spans="1:9" x14ac:dyDescent="0.25">
      <c r="C85" s="29"/>
      <c r="G85" s="24"/>
    </row>
    <row r="86" spans="1:9" ht="21.75" x14ac:dyDescent="0.25">
      <c r="A86" s="35" t="s">
        <v>22</v>
      </c>
      <c r="B86" s="35"/>
      <c r="C86" s="35"/>
      <c r="D86" s="6"/>
      <c r="E86" s="6"/>
      <c r="G86" s="24"/>
    </row>
    <row r="87" spans="1:9" ht="21.75" x14ac:dyDescent="0.25">
      <c r="A87" s="36" t="s">
        <v>63</v>
      </c>
      <c r="B87" s="36"/>
      <c r="C87" s="36"/>
      <c r="D87" s="6"/>
      <c r="E87" s="6"/>
      <c r="G87" s="24"/>
    </row>
    <row r="88" spans="1:9" ht="18.75" x14ac:dyDescent="0.25">
      <c r="A88" s="16" t="s">
        <v>64</v>
      </c>
      <c r="B88" s="17" t="s">
        <v>2</v>
      </c>
      <c r="C88" s="17" t="s">
        <v>16</v>
      </c>
    </row>
    <row r="89" spans="1:9" ht="18.75" x14ac:dyDescent="0.25">
      <c r="A89" s="16" t="s">
        <v>35</v>
      </c>
      <c r="B89" s="8">
        <v>139</v>
      </c>
      <c r="C89" s="5">
        <f>B89/$B$91</f>
        <v>0.85276073619631898</v>
      </c>
      <c r="D89" s="29"/>
    </row>
    <row r="90" spans="1:9" ht="18.75" x14ac:dyDescent="0.25">
      <c r="A90" s="16" t="s">
        <v>23</v>
      </c>
      <c r="B90" s="8">
        <v>24</v>
      </c>
      <c r="C90" s="5">
        <f>B90/$B$91</f>
        <v>0.14723926380368099</v>
      </c>
      <c r="D90" s="29"/>
    </row>
    <row r="91" spans="1:9" ht="18.75" x14ac:dyDescent="0.25">
      <c r="A91" s="3" t="s">
        <v>1</v>
      </c>
      <c r="B91" s="8">
        <f>SUM(B89:B90)</f>
        <v>163</v>
      </c>
      <c r="C91" s="7">
        <f>SUM(C89:C90)</f>
        <v>1</v>
      </c>
    </row>
    <row r="92" spans="1:9" x14ac:dyDescent="0.25">
      <c r="A92" s="2" t="s">
        <v>33</v>
      </c>
    </row>
    <row r="93" spans="1:9" ht="15.75" customHeight="1" x14ac:dyDescent="0.25">
      <c r="A93" s="2" t="s">
        <v>54</v>
      </c>
    </row>
    <row r="96" spans="1:9" ht="21.75" x14ac:dyDescent="0.25">
      <c r="A96" s="35" t="s">
        <v>24</v>
      </c>
      <c r="B96" s="35"/>
      <c r="C96" s="35"/>
      <c r="D96" s="35"/>
      <c r="E96" s="35"/>
      <c r="F96" s="35"/>
    </row>
    <row r="97" spans="1:8" ht="21.75" x14ac:dyDescent="0.25">
      <c r="A97" s="36" t="s">
        <v>72</v>
      </c>
      <c r="B97" s="36"/>
      <c r="C97" s="36"/>
      <c r="D97" s="36"/>
      <c r="E97" s="36"/>
      <c r="F97" s="36"/>
    </row>
    <row r="98" spans="1:8" ht="18.75" x14ac:dyDescent="0.25">
      <c r="A98" s="16" t="s">
        <v>55</v>
      </c>
      <c r="B98" s="17" t="s">
        <v>25</v>
      </c>
      <c r="C98" s="17" t="s">
        <v>43</v>
      </c>
      <c r="D98" s="17" t="s">
        <v>26</v>
      </c>
      <c r="E98" s="17" t="s">
        <v>45</v>
      </c>
      <c r="F98" s="17" t="s">
        <v>44</v>
      </c>
      <c r="G98" s="29"/>
    </row>
    <row r="99" spans="1:8" ht="18.75" x14ac:dyDescent="0.25">
      <c r="A99" s="16" t="s">
        <v>27</v>
      </c>
      <c r="B99" s="5">
        <f>102/195</f>
        <v>0.52307692307692311</v>
      </c>
      <c r="C99" s="5">
        <f>64/195</f>
        <v>0.3282051282051282</v>
      </c>
      <c r="D99" s="5">
        <f>25/195</f>
        <v>0.12820512820512819</v>
      </c>
      <c r="E99" s="5">
        <f>2/195</f>
        <v>1.0256410256410256E-2</v>
      </c>
      <c r="F99" s="5">
        <f t="shared" ref="F99:F101" si="7">2/195</f>
        <v>1.0256410256410256E-2</v>
      </c>
      <c r="G99" s="33"/>
      <c r="H99" s="30"/>
    </row>
    <row r="100" spans="1:8" ht="18.75" x14ac:dyDescent="0.25">
      <c r="A100" s="16" t="s">
        <v>28</v>
      </c>
      <c r="B100" s="5">
        <f>83/195</f>
        <v>0.42564102564102563</v>
      </c>
      <c r="C100" s="5">
        <f>75/195</f>
        <v>0.38461538461538464</v>
      </c>
      <c r="D100" s="5">
        <f>30/195</f>
        <v>0.15384615384615385</v>
      </c>
      <c r="E100" s="5">
        <f>6/195</f>
        <v>3.0769230769230771E-2</v>
      </c>
      <c r="F100" s="5">
        <f>1/195</f>
        <v>5.1282051282051282E-3</v>
      </c>
      <c r="G100" s="33"/>
      <c r="H100" s="30"/>
    </row>
    <row r="101" spans="1:8" ht="18.75" x14ac:dyDescent="0.25">
      <c r="A101" s="16" t="s">
        <v>29</v>
      </c>
      <c r="B101" s="5">
        <f>101/195</f>
        <v>0.517948717948718</v>
      </c>
      <c r="C101" s="5">
        <f>59/195</f>
        <v>0.30256410256410254</v>
      </c>
      <c r="D101" s="5">
        <f>27/195</f>
        <v>0.13846153846153847</v>
      </c>
      <c r="E101" s="5">
        <f>6/195</f>
        <v>3.0769230769230771E-2</v>
      </c>
      <c r="F101" s="5">
        <f t="shared" si="7"/>
        <v>1.0256410256410256E-2</v>
      </c>
      <c r="G101" s="33"/>
      <c r="H101" s="30"/>
    </row>
    <row r="102" spans="1:8" ht="18.75" x14ac:dyDescent="0.25">
      <c r="A102" s="16" t="s">
        <v>30</v>
      </c>
      <c r="B102" s="5">
        <f>96/195</f>
        <v>0.49230769230769234</v>
      </c>
      <c r="C102" s="5">
        <f>61/195</f>
        <v>0.31282051282051282</v>
      </c>
      <c r="D102" s="5">
        <f>32/195</f>
        <v>0.1641025641025641</v>
      </c>
      <c r="E102" s="5">
        <f>4/195</f>
        <v>2.0512820512820513E-2</v>
      </c>
      <c r="F102" s="5">
        <f>2/195</f>
        <v>1.0256410256410256E-2</v>
      </c>
      <c r="G102" s="33"/>
      <c r="H102" s="30"/>
    </row>
    <row r="103" spans="1:8" x14ac:dyDescent="0.25">
      <c r="A103" s="2" t="s">
        <v>32</v>
      </c>
    </row>
    <row r="104" spans="1:8" x14ac:dyDescent="0.25">
      <c r="A104" s="2" t="s">
        <v>56</v>
      </c>
    </row>
    <row r="107" spans="1:8" ht="21.75" x14ac:dyDescent="0.25">
      <c r="A107" s="35" t="s">
        <v>37</v>
      </c>
      <c r="B107" s="35"/>
      <c r="C107" s="35"/>
    </row>
    <row r="108" spans="1:8" ht="21.75" x14ac:dyDescent="0.25">
      <c r="A108" s="36" t="s">
        <v>73</v>
      </c>
      <c r="B108" s="36"/>
      <c r="C108" s="36"/>
    </row>
    <row r="109" spans="1:8" ht="18.75" x14ac:dyDescent="0.25">
      <c r="A109" s="16" t="s">
        <v>38</v>
      </c>
      <c r="B109" s="17" t="s">
        <v>2</v>
      </c>
      <c r="C109" s="17" t="s">
        <v>16</v>
      </c>
    </row>
    <row r="110" spans="1:8" ht="18.75" x14ac:dyDescent="0.25">
      <c r="A110" s="16" t="s">
        <v>39</v>
      </c>
      <c r="B110" s="8">
        <v>44</v>
      </c>
      <c r="C110" s="5">
        <f>B110/$B$112</f>
        <v>0.12290502793296089</v>
      </c>
      <c r="D110" s="29"/>
    </row>
    <row r="111" spans="1:8" ht="18.75" x14ac:dyDescent="0.25">
      <c r="A111" s="16" t="s">
        <v>40</v>
      </c>
      <c r="B111" s="8">
        <v>314</v>
      </c>
      <c r="C111" s="5">
        <f>B111/$B$112</f>
        <v>0.87709497206703912</v>
      </c>
      <c r="D111" s="29"/>
    </row>
    <row r="112" spans="1:8" ht="18.75" x14ac:dyDescent="0.25">
      <c r="A112" s="16" t="s">
        <v>1</v>
      </c>
      <c r="B112" s="8">
        <f>SUM(B110:B111)</f>
        <v>358</v>
      </c>
      <c r="C112" s="7">
        <f>SUM(C110:C111)</f>
        <v>1</v>
      </c>
    </row>
    <row r="113" spans="1:4" x14ac:dyDescent="0.25">
      <c r="A113" s="2" t="s">
        <v>32</v>
      </c>
    </row>
    <row r="116" spans="1:4" ht="21.75" x14ac:dyDescent="0.25">
      <c r="A116" s="35" t="s">
        <v>41</v>
      </c>
      <c r="B116" s="35"/>
      <c r="C116" s="35"/>
      <c r="D116" s="35"/>
    </row>
    <row r="117" spans="1:4" ht="21.75" x14ac:dyDescent="0.25">
      <c r="A117" s="36" t="s">
        <v>74</v>
      </c>
      <c r="B117" s="36"/>
      <c r="C117" s="36"/>
      <c r="D117" s="36"/>
    </row>
    <row r="118" spans="1:4" ht="18.75" x14ac:dyDescent="0.25">
      <c r="A118" s="38" t="s">
        <v>42</v>
      </c>
      <c r="B118" s="20">
        <v>2023</v>
      </c>
      <c r="C118" s="20">
        <v>2024</v>
      </c>
      <c r="D118" s="20">
        <v>2025</v>
      </c>
    </row>
    <row r="119" spans="1:4" ht="18.75" x14ac:dyDescent="0.25">
      <c r="A119" s="38"/>
      <c r="B119" s="5">
        <v>0.93516297652394764</v>
      </c>
      <c r="C119" s="5">
        <v>0.88121133311853994</v>
      </c>
      <c r="D119" s="5">
        <v>0.93599999999999994</v>
      </c>
    </row>
    <row r="120" spans="1:4" x14ac:dyDescent="0.25">
      <c r="A120" s="2" t="s">
        <v>32</v>
      </c>
    </row>
    <row r="299" ht="15" customHeight="1" x14ac:dyDescent="0.25"/>
  </sheetData>
  <sheetProtection algorithmName="SHA-512" hashValue="c+cMbjaKoLiL4C83EWlWbJTaE4+ONAyAc9ObQcSCjPTZL10OPDOJpFuBMmcBPfcZZheF07VWttp/NFbYXV6UPg==" saltValue="jldKq5DHFECgAoS44MSjpQ==" spinCount="100000" sheet="1" objects="1" scenarios="1"/>
  <mergeCells count="30">
    <mergeCell ref="A118:A119"/>
    <mergeCell ref="A97:F97"/>
    <mergeCell ref="A96:F96"/>
    <mergeCell ref="A117:D117"/>
    <mergeCell ref="A116:D116"/>
    <mergeCell ref="F75:G75"/>
    <mergeCell ref="A40:C40"/>
    <mergeCell ref="A41:C41"/>
    <mergeCell ref="A108:C108"/>
    <mergeCell ref="A107:C107"/>
    <mergeCell ref="A86:C86"/>
    <mergeCell ref="A87:C87"/>
    <mergeCell ref="A51:C51"/>
    <mergeCell ref="A52:C52"/>
    <mergeCell ref="A63:C63"/>
    <mergeCell ref="A75:A76"/>
    <mergeCell ref="B75:C75"/>
    <mergeCell ref="D75:E75"/>
    <mergeCell ref="A64:C64"/>
    <mergeCell ref="A5:F5"/>
    <mergeCell ref="A28:C28"/>
    <mergeCell ref="A29:C29"/>
    <mergeCell ref="A73:G73"/>
    <mergeCell ref="A74:G74"/>
    <mergeCell ref="A8:E8"/>
    <mergeCell ref="A7:E7"/>
    <mergeCell ref="A6:E6"/>
    <mergeCell ref="A17:C17"/>
    <mergeCell ref="A18:C18"/>
    <mergeCell ref="A9:E9"/>
  </mergeCells>
  <hyperlinks>
    <hyperlink ref="A11" r:id="rId1" display="https://scc.ajman.ae/ar/node/38" xr:uid="{27005CD9-708E-48E7-B3CF-2E89C6A9C23C}"/>
    <hyperlink ref="C11" r:id="rId2" display="https://scc.ajman.ae/ar/node/18" xr:uid="{A2A8CB97-4059-4380-8B89-E35D7DC2889D}"/>
    <hyperlink ref="D11" r:id="rId3" display="https://scc.ajman.ae/ar/node/37" xr:uid="{DA54C5F0-6110-42F5-BF99-D69649B2C967}"/>
    <hyperlink ref="B11" r:id="rId4" display="https://scc.ajman.ae/ar/node/36" xr:uid="{2B09630E-C780-4A5F-A342-0203E2C241F2}"/>
    <hyperlink ref="D12" r:id="rId5" display="https://scc.ajman.ae/en/node/37" xr:uid="{4BAE9E2D-4241-4A51-9A13-D9173BDD3EE9}"/>
    <hyperlink ref="C12" r:id="rId6" display="https://scc.ajman.ae/en/node/18" xr:uid="{DE884968-6A73-4B0E-AAA1-DD0CADD1D34A}"/>
    <hyperlink ref="B12" r:id="rId7" display="https://scc.ajman.ae/en/node/36" xr:uid="{238ED045-10AB-47C5-8E05-FF2010928DD9}"/>
    <hyperlink ref="A12" r:id="rId8" display="https://scc.ajman.ae/en/node/38" xr:uid="{AA8D50A2-F098-4FA8-A720-B7D1A1F00ADC}"/>
  </hyperlinks>
  <pageMargins left="0.7" right="0.7" top="0.75" bottom="0.75" header="0.3" footer="0.3"/>
  <pageSetup orientation="portrait" r:id="rId9"/>
  <ignoredErrors>
    <ignoredError sqref="B100:F100" formula="1"/>
  </ignoredErrors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Malaz Dafaalla</dc:creator>
  <cp:lastModifiedBy>Abdelnaser Mohamed</cp:lastModifiedBy>
  <dcterms:created xsi:type="dcterms:W3CDTF">2021-11-23T04:57:24Z</dcterms:created>
  <dcterms:modified xsi:type="dcterms:W3CDTF">2025-12-12T06:35:38Z</dcterms:modified>
</cp:coreProperties>
</file>